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8" yWindow="-108" windowWidth="23256" windowHeight="12456" activeTab="1"/>
  </bookViews>
  <sheets>
    <sheet name="★2026年版" sheetId="1" r:id="rId1"/>
    <sheet name="★2026年版記載例" sheetId="10" r:id="rId2"/>
    <sheet name="祝日" sheetId="2" r:id="rId3"/>
  </sheets>
  <definedNames>
    <definedName name="_xlnm.Print_Area" localSheetId="0">'★2026年版'!$A$4:$F$50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<sst xmlns="http://schemas.openxmlformats.org/spreadsheetml/2006/main" xmlns:r="http://schemas.openxmlformats.org/officeDocument/2006/relationships" count="80" uniqueCount="80">
  <si>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※右の入力欄に年月を入力すると、その月のチェックリストになります</t>
  </si>
  <si>
    <t>週休２日制適用工事　チェックリスト</t>
  </si>
  <si>
    <t>―</t>
  </si>
  <si>
    <t>月日</t>
  </si>
  <si>
    <t>年月入力欄</t>
  </si>
  <si>
    <t>リスト</t>
  </si>
  <si>
    <t>計画上の閉所日と実際の閉所日に
差異がある場合等に記載</t>
  </si>
  <si>
    <t>年</t>
  </si>
  <si>
    <t>現場閉所日</t>
  </si>
  <si>
    <t>（週単位）</t>
    <rPh sb="1" eb="4">
      <t>シュウタンイ</t>
    </rPh>
    <phoneticPr fontId="1"/>
  </si>
  <si>
    <t>工事名</t>
  </si>
  <si>
    <t>春分の日</t>
  </si>
  <si>
    <t>○○工事</t>
  </si>
  <si>
    <t>対象期間</t>
  </si>
  <si>
    <t>年末年始休</t>
  </si>
  <si>
    <t>月</t>
  </si>
  <si>
    <t>海の日</t>
  </si>
  <si>
    <t>休</t>
  </si>
  <si>
    <t>こどもの日</t>
  </si>
  <si>
    <t>受注者名</t>
  </si>
  <si>
    <t>／７日</t>
    <rPh sb="2" eb="3">
      <t>ニチ</t>
    </rPh>
    <phoneticPr fontId="1"/>
  </si>
  <si>
    <t>○○工務店</t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</si>
  <si>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"/>
  </si>
  <si>
    <t>夏休</t>
  </si>
  <si>
    <t>第１週</t>
    <rPh sb="0" eb="1">
      <t>ダイ</t>
    </rPh>
    <rPh sb="2" eb="3">
      <t>シュウ</t>
    </rPh>
    <phoneticPr fontId="1"/>
  </si>
  <si>
    <t>（○○％）　</t>
  </si>
  <si>
    <t>曜日</t>
  </si>
  <si>
    <t>計画上の
閉所日</t>
  </si>
  <si>
    <t>実際の
閉所日</t>
  </si>
  <si>
    <t>現場閉所　　　〇</t>
    <rPh sb="0" eb="4">
      <t>ゲンバヘイショ</t>
    </rPh>
    <phoneticPr fontId="1"/>
  </si>
  <si>
    <t>祝日</t>
  </si>
  <si>
    <t>雨休</t>
  </si>
  <si>
    <t>工場製作</t>
  </si>
  <si>
    <t>文化の日</t>
  </si>
  <si>
    <r>
      <t>202６</t>
    </r>
    <r>
      <rPr>
        <sz val="11"/>
        <color auto="1"/>
        <rFont val="BIZ UDゴシック"/>
      </rPr>
      <t>年祝日等一覧</t>
    </r>
  </si>
  <si>
    <t>現場着手日</t>
  </si>
  <si>
    <t>その他休</t>
  </si>
  <si>
    <t>昭和の日</t>
  </si>
  <si>
    <t>建国記念の日</t>
    <rPh sb="0" eb="2">
      <t>ケンコク</t>
    </rPh>
    <rPh sb="2" eb="4">
      <t>キネン</t>
    </rPh>
    <phoneticPr fontId="1"/>
  </si>
  <si>
    <t>準備工</t>
  </si>
  <si>
    <r>
      <t>8/</t>
    </r>
    <r>
      <rPr>
        <sz val="11"/>
        <color theme="1"/>
        <rFont val="BIZ UDゴシック"/>
      </rPr>
      <t>9事前連絡済</t>
    </r>
  </si>
  <si>
    <t>当初休み予定だったが地元協議で作業</t>
  </si>
  <si>
    <t>地震による緊急対応13:00～16:00</t>
  </si>
  <si>
    <t>閉所率</t>
  </si>
  <si>
    <t>憲法記念日</t>
  </si>
  <si>
    <t>みどりの日</t>
  </si>
  <si>
    <t>山の日</t>
  </si>
  <si>
    <t>振替休日</t>
    <rPh sb="0" eb="2">
      <t>フリカ</t>
    </rPh>
    <phoneticPr fontId="1"/>
  </si>
  <si>
    <t>元日</t>
    <rPh sb="0" eb="2">
      <t>ガンジツ</t>
    </rPh>
    <phoneticPr fontId="1"/>
  </si>
  <si>
    <t>年</t>
    <rPh sb="0" eb="1">
      <t>トシ</t>
    </rPh>
    <phoneticPr fontId="1"/>
  </si>
  <si>
    <t>7月20日の振替</t>
  </si>
  <si>
    <t>勤労感謝の日</t>
  </si>
  <si>
    <t>スポーツの日</t>
  </si>
  <si>
    <t>秋分の日</t>
  </si>
  <si>
    <t>敬老の日</t>
  </si>
  <si>
    <t>天皇誕生日</t>
  </si>
  <si>
    <t>成人の日</t>
  </si>
  <si>
    <t>国民の休日</t>
    <rPh sb="0" eb="2">
      <t>コクミン</t>
    </rPh>
    <rPh sb="3" eb="5">
      <t>キュウジツ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</si>
  <si>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</si>
  <si>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</si>
  <si>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</si>
  <si>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</si>
  <si>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（月単位）</t>
    <rPh sb="1" eb="4">
      <t>ツキタンイ</t>
    </rPh>
    <phoneticPr fontId="1"/>
  </si>
  <si>
    <t>現場閉所日</t>
    <rPh sb="0" eb="2">
      <t>ゲンバ</t>
    </rPh>
    <rPh sb="2" eb="5">
      <t>ヘイショビ</t>
    </rPh>
    <phoneticPr fontId="1"/>
  </si>
  <si>
    <t>対象期間</t>
    <rPh sb="0" eb="4">
      <t>タイショウキカン</t>
    </rPh>
    <phoneticPr fontId="1"/>
  </si>
  <si>
    <t>今月の閉所率</t>
    <rPh sb="0" eb="2">
      <t>コンゲツ</t>
    </rPh>
    <rPh sb="3" eb="6">
      <t>ヘイショリツ</t>
    </rPh>
    <phoneticPr fontId="1"/>
  </si>
  <si>
    <t>現場閉所　　　〇</t>
  </si>
  <si>
    <t>現場閉所　　　２</t>
    <rPh sb="0" eb="4">
      <t>ゲンバヘイショ</t>
    </rPh>
    <phoneticPr fontId="1"/>
  </si>
  <si>
    <t>現場閉所　　　２</t>
  </si>
  <si>
    <t>現場閉所　　　１</t>
  </si>
  <si>
    <t>現場閉所　　　３</t>
  </si>
  <si>
    <t>（２８．５％）　〇　</t>
  </si>
  <si>
    <t>（２８．５％）　〇</t>
  </si>
  <si>
    <t>（１４．２％）　×</t>
  </si>
  <si>
    <t>（４２．８％）　〇</t>
  </si>
  <si>
    <t>発注担当課名</t>
    <rPh sb="0" eb="2">
      <t>ハッチュウ</t>
    </rPh>
    <rPh sb="2" eb="5">
      <t>タントウカ</t>
    </rPh>
    <phoneticPr fontId="11"/>
  </si>
  <si>
    <t>○○課</t>
    <rPh sb="2" eb="3">
      <t>カ</t>
    </rPh>
    <phoneticPr fontId="11"/>
  </si>
  <si>
    <t>（月単位・通期）</t>
    <rPh sb="1" eb="4">
      <t>ツキタンイ</t>
    </rPh>
    <rPh sb="5" eb="7">
      <t>ツウキ</t>
    </rPh>
    <phoneticPr fontId="1"/>
  </si>
  <si>
    <r>
      <t>2027</t>
    </r>
    <r>
      <rPr>
        <sz val="11"/>
        <color auto="1"/>
        <rFont val="BIZ UDゴシック"/>
      </rPr>
      <t>年祝日等一覧</t>
    </r>
  </si>
  <si>
    <t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</si>
</sst>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m&quot;月&quot;d&quot;日&quot;;@"/>
    <numFmt numFmtId="177" formatCode="aaa"/>
    <numFmt numFmtId="178" formatCode="0_);[Red]\(0\)"/>
    <numFmt numFmtId="179" formatCode="0.0&quot;%&quot;"/>
    <numFmt numFmtId="180" formatCode="0.0%"/>
    <numFmt numFmtId="181" formatCode="#&quot;日&quot;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2"/>
      <color theme="1"/>
      <name val="BIZ UDゴシック"/>
      <family val="3"/>
    </font>
    <font>
      <sz val="11"/>
      <color rgb="FFFF0000"/>
      <name val="BIZ UDゴシック"/>
      <family val="3"/>
    </font>
    <font>
      <b/>
      <sz val="11"/>
      <color rgb="FFFF0000"/>
      <name val="BIZ UDゴシック"/>
      <family val="3"/>
    </font>
    <font>
      <sz val="11"/>
      <color rgb="FF0070C0"/>
      <name val="BIZ UDゴシック"/>
      <family val="3"/>
    </font>
    <font>
      <sz val="11"/>
      <color rgb="FF00B050"/>
      <name val="BIZ UDゴシック"/>
      <family val="3"/>
    </font>
    <font>
      <sz val="11"/>
      <color auto="1"/>
      <name val="BIZ UDゴシック"/>
    </font>
    <font>
      <sz val="11"/>
      <color theme="1"/>
      <name val="游ゴシック"/>
      <family val="3"/>
      <scheme val="minor"/>
    </font>
    <font>
      <b/>
      <sz val="12"/>
      <color theme="1"/>
      <name val="BIZ UDゴシック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5.e-00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8" fontId="4" fillId="0" borderId="0" xfId="0" applyNumberFormat="1" applyFont="1" applyAlignment="1">
      <alignment shrinkToFit="1"/>
    </xf>
    <xf numFmtId="179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6" fontId="2" fillId="0" borderId="0" xfId="0" applyNumberFormat="1" applyFo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4" fontId="7" fillId="0" borderId="0" xfId="0" applyNumberFormat="1" applyFont="1">
      <alignment vertical="center"/>
    </xf>
    <xf numFmtId="176" fontId="2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shrinkToFit="1"/>
    </xf>
    <xf numFmtId="0" fontId="8" fillId="0" borderId="0" xfId="0" applyFont="1">
      <alignment vertical="center"/>
    </xf>
    <xf numFmtId="0" fontId="2" fillId="0" borderId="0" xfId="0" applyFont="1" applyAlignment="1">
      <alignment shrinkToFit="1"/>
    </xf>
    <xf numFmtId="177" fontId="2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8" fillId="0" borderId="0" xfId="0" applyNumberFormat="1" applyFont="1" applyAlignment="1">
      <alignment shrinkToFit="1"/>
    </xf>
    <xf numFmtId="178" fontId="2" fillId="0" borderId="0" xfId="0" applyNumberFormat="1" applyFont="1" applyAlignment="1">
      <alignment shrinkToFit="1"/>
    </xf>
    <xf numFmtId="180" fontId="2" fillId="0" borderId="0" xfId="1" applyNumberFormat="1" applyFont="1" applyFill="1">
      <alignment vertical="center"/>
    </xf>
    <xf numFmtId="0" fontId="2" fillId="0" borderId="23" xfId="0" applyFont="1" applyBorder="1" applyAlignment="1">
      <alignment horizontal="center" vertical="center" shrinkToFit="1"/>
    </xf>
    <xf numFmtId="49" fontId="8" fillId="0" borderId="0" xfId="0" applyNumberFormat="1" applyFont="1">
      <alignment vertical="center"/>
    </xf>
    <xf numFmtId="181" fontId="10" fillId="0" borderId="0" xfId="0" applyNumberFormat="1" applyFont="1" applyAlignment="1">
      <alignment horizontal="left"/>
    </xf>
    <xf numFmtId="0" fontId="8" fillId="0" borderId="24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</cellXfs>
  <cellStyles count="2">
    <cellStyle name="標準" xfId="0" builtinId="0"/>
    <cellStyle name="パーセント" xfId="1" builtinId="5"/>
  </cellStyles>
  <dxfs count="12"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6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L50"/>
  <sheetViews>
    <sheetView showGridLines="0" view="pageBreakPreview" zoomScaleNormal="70" zoomScaleSheetLayoutView="100" workbookViewId="0">
      <selection activeCell="A4" sqref="A4:F50"/>
    </sheetView>
  </sheetViews>
  <sheetFormatPr defaultColWidth="9" defaultRowHeight="13.5"/>
  <cols>
    <col min="1" max="1" width="5.59765625" style="1" customWidth="1"/>
    <col min="2" max="2" width="14.3984375" style="1" customWidth="1"/>
    <col min="3" max="3" width="6.8984375" style="1" customWidth="1"/>
    <col min="4" max="4" width="15.5" style="1" customWidth="1"/>
    <col min="5" max="5" width="15.59765625" style="1" customWidth="1"/>
    <col min="6" max="6" width="30.59765625" style="1" customWidth="1"/>
    <col min="7" max="7" width="12.625" style="1" customWidth="1"/>
    <col min="8" max="8" width="6.5" style="1" customWidth="1"/>
    <col min="9" max="9" width="9.3984375" style="1" customWidth="1"/>
    <col min="10" max="10" width="10.19921875" style="1" customWidth="1"/>
    <col min="11" max="11" width="9" style="1"/>
    <col min="12" max="12" width="10.69921875" style="1" customWidth="1"/>
    <col min="13" max="14" width="9" style="1"/>
    <col min="15" max="15" width="9.3984375" style="1" customWidth="1"/>
    <col min="16" max="16384" width="9" style="1"/>
  </cols>
  <sheetData>
    <row r="1" spans="2:12">
      <c r="C1" s="10" t="s">
        <v>0</v>
      </c>
      <c r="D1" s="10"/>
      <c r="E1" s="24"/>
      <c r="F1" s="24"/>
    </row>
    <row r="2" spans="2:12">
      <c r="C2" s="11"/>
      <c r="D2" s="11"/>
    </row>
    <row r="3" spans="2:12">
      <c r="C3" s="11"/>
      <c r="D3" s="11"/>
    </row>
    <row r="4" spans="2:12" ht="14.25">
      <c r="B4" s="2" t="s">
        <v>1</v>
      </c>
      <c r="G4" s="31"/>
      <c r="I4" s="1" t="s">
        <v>4</v>
      </c>
      <c r="K4" s="42" t="s">
        <v>5</v>
      </c>
    </row>
    <row r="5" spans="2:12" ht="11.25" customHeight="1">
      <c r="K5" s="43"/>
    </row>
    <row r="6" spans="2:12" ht="14.25">
      <c r="B6" s="1" t="s">
        <v>75</v>
      </c>
      <c r="C6" s="1" t="s">
        <v>76</v>
      </c>
      <c r="I6" s="36" t="s">
        <v>49</v>
      </c>
      <c r="J6" s="39">
        <v>26</v>
      </c>
      <c r="K6" s="42" t="s">
        <v>2</v>
      </c>
      <c r="L6" s="44">
        <f>DATE(J6,J7,1)</f>
        <v>9588</v>
      </c>
    </row>
    <row r="7" spans="2:12" ht="14.25">
      <c r="B7" s="1" t="s">
        <v>10</v>
      </c>
      <c r="C7" s="1" t="s">
        <v>12</v>
      </c>
      <c r="I7" s="37" t="s">
        <v>15</v>
      </c>
      <c r="J7" s="40">
        <v>4</v>
      </c>
      <c r="K7" s="42" t="s">
        <v>17</v>
      </c>
    </row>
    <row r="8" spans="2:12" ht="19.5" customHeight="1">
      <c r="B8" s="1" t="s">
        <v>19</v>
      </c>
      <c r="C8" s="1" t="s">
        <v>21</v>
      </c>
      <c r="K8" s="42" t="s">
        <v>23</v>
      </c>
    </row>
    <row r="9" spans="2:12" ht="27">
      <c r="B9" s="3" t="s">
        <v>3</v>
      </c>
      <c r="C9" s="12" t="s">
        <v>26</v>
      </c>
      <c r="D9" s="17" t="s">
        <v>27</v>
      </c>
      <c r="E9" s="17" t="s">
        <v>28</v>
      </c>
      <c r="F9" s="25" t="s">
        <v>6</v>
      </c>
      <c r="G9" s="32" t="s">
        <v>30</v>
      </c>
      <c r="H9" s="35"/>
      <c r="J9" s="41"/>
      <c r="K9" s="42" t="s">
        <v>14</v>
      </c>
    </row>
    <row r="10" spans="2:12" ht="18" customHeight="1">
      <c r="B10" s="4">
        <f>DATE(J6,J7,1)</f>
        <v>9588</v>
      </c>
      <c r="C10" s="13" t="str">
        <f t="shared" ref="C10:C40" si="0">TEXT(B10,"aaa")</f>
        <v>木</v>
      </c>
      <c r="D10" s="18"/>
      <c r="E10" s="18"/>
      <c r="F10" s="26"/>
      <c r="G10" s="33" t="str">
        <f>IF(ISERROR(VLOOKUP(B10,祝日!$B$2:$D$35,3,0)),"",VLOOKUP(B10,祝日!$B$2:$D$35,3,0))</f>
        <v/>
      </c>
      <c r="K10" s="42" t="s">
        <v>31</v>
      </c>
    </row>
    <row r="11" spans="2:12" ht="18.75" customHeight="1">
      <c r="B11" s="4">
        <f t="shared" ref="B11:B37" si="1">B10+1</f>
        <v>9589</v>
      </c>
      <c r="C11" s="13" t="str">
        <f t="shared" si="0"/>
        <v>金</v>
      </c>
      <c r="D11" s="18"/>
      <c r="E11" s="18"/>
      <c r="F11" s="26"/>
      <c r="G11" s="33" t="str">
        <f>IF(ISERROR(VLOOKUP(B11,祝日!$B$2:$D$35,3,0)),"",VLOOKUP(B11,祝日!$B$2:$D$35,3,0))</f>
        <v/>
      </c>
      <c r="I11" s="35"/>
      <c r="K11" s="42" t="s">
        <v>32</v>
      </c>
    </row>
    <row r="12" spans="2:12" ht="18.75" customHeight="1">
      <c r="B12" s="4">
        <f t="shared" si="1"/>
        <v>9590</v>
      </c>
      <c r="C12" s="13" t="str">
        <f t="shared" si="0"/>
        <v>土</v>
      </c>
      <c r="D12" s="18"/>
      <c r="E12" s="18"/>
      <c r="F12" s="26"/>
      <c r="G12" s="33" t="str">
        <f>IF(ISERROR(VLOOKUP(B12,祝日!$B$2:$D$35,3,0)),"",VLOOKUP(B12,祝日!$B$2:$D$35,3,0))</f>
        <v/>
      </c>
      <c r="K12" s="42" t="s">
        <v>36</v>
      </c>
    </row>
    <row r="13" spans="2:12" ht="18.75" customHeight="1">
      <c r="B13" s="4">
        <f t="shared" si="1"/>
        <v>9591</v>
      </c>
      <c r="C13" s="13" t="str">
        <f t="shared" si="0"/>
        <v>日</v>
      </c>
      <c r="D13" s="18"/>
      <c r="E13" s="18"/>
      <c r="F13" s="26"/>
      <c r="G13" s="33" t="str">
        <f>IF(ISERROR(VLOOKUP(B13,祝日!$B$2:$D$35,3,0)),"",VLOOKUP(B13,祝日!$B$2:$D$35,3,0))</f>
        <v/>
      </c>
    </row>
    <row r="14" spans="2:12" ht="18.75" customHeight="1">
      <c r="B14" s="4">
        <f t="shared" si="1"/>
        <v>9592</v>
      </c>
      <c r="C14" s="13" t="str">
        <f t="shared" si="0"/>
        <v>月</v>
      </c>
      <c r="D14" s="18"/>
      <c r="E14" s="18"/>
      <c r="F14" s="26"/>
      <c r="G14" s="33" t="str">
        <f>IF(ISERROR(VLOOKUP(B14,祝日!$B$2:$D$35,3,0)),"",VLOOKUP(B14,祝日!$B$2:$D$35,3,0))</f>
        <v/>
      </c>
    </row>
    <row r="15" spans="2:12" ht="18.75" customHeight="1">
      <c r="B15" s="4">
        <f t="shared" si="1"/>
        <v>9593</v>
      </c>
      <c r="C15" s="13" t="str">
        <f t="shared" si="0"/>
        <v>火</v>
      </c>
      <c r="D15" s="18"/>
      <c r="E15" s="18"/>
      <c r="F15" s="26"/>
      <c r="G15" s="33" t="str">
        <f>IF(ISERROR(VLOOKUP(B15,祝日!$B$2:$D$35,3,0)),"",VLOOKUP(B15,祝日!$B$2:$D$35,3,0))</f>
        <v/>
      </c>
    </row>
    <row r="16" spans="2:12" ht="18.75" customHeight="1">
      <c r="B16" s="4">
        <f t="shared" si="1"/>
        <v>9594</v>
      </c>
      <c r="C16" s="13" t="str">
        <f t="shared" si="0"/>
        <v>水</v>
      </c>
      <c r="D16" s="18"/>
      <c r="E16" s="18"/>
      <c r="F16" s="26"/>
      <c r="G16" s="33" t="str">
        <f>IF(ISERROR(VLOOKUP(B16,祝日!$B$2:$D$35,3,0)),"",VLOOKUP(B16,祝日!$B$2:$D$35,3,0))</f>
        <v/>
      </c>
    </row>
    <row r="17" spans="2:9" ht="18.75" customHeight="1">
      <c r="B17" s="4">
        <f t="shared" si="1"/>
        <v>9595</v>
      </c>
      <c r="C17" s="13" t="str">
        <f t="shared" si="0"/>
        <v>木</v>
      </c>
      <c r="D17" s="18"/>
      <c r="E17" s="18"/>
      <c r="F17" s="26"/>
      <c r="G17" s="33" t="str">
        <f>IF(ISERROR(VLOOKUP(B17,祝日!$B$2:$D$35,3,0)),"",VLOOKUP(B17,祝日!$B$2:$D$35,3,0))</f>
        <v/>
      </c>
    </row>
    <row r="18" spans="2:9" ht="18.75" customHeight="1">
      <c r="B18" s="4">
        <f t="shared" si="1"/>
        <v>9596</v>
      </c>
      <c r="C18" s="13" t="str">
        <f t="shared" si="0"/>
        <v>金</v>
      </c>
      <c r="D18" s="18"/>
      <c r="E18" s="18"/>
      <c r="F18" s="26"/>
      <c r="G18" s="33" t="str">
        <f>IF(ISERROR(VLOOKUP(B18,祝日!$B$2:$D$35,3,0)),"",VLOOKUP(B18,祝日!$B$2:$D$35,3,0))</f>
        <v/>
      </c>
    </row>
    <row r="19" spans="2:9" ht="18.75" customHeight="1">
      <c r="B19" s="4">
        <f t="shared" si="1"/>
        <v>9597</v>
      </c>
      <c r="C19" s="13" t="str">
        <f t="shared" si="0"/>
        <v>土</v>
      </c>
      <c r="D19" s="18"/>
      <c r="E19" s="18"/>
      <c r="F19" s="26"/>
      <c r="G19" s="33" t="str">
        <f>IF(ISERROR(VLOOKUP(B19,祝日!$B$2:$D$35,3,0)),"",VLOOKUP(B19,祝日!$B$2:$D$35,3,0))</f>
        <v/>
      </c>
    </row>
    <row r="20" spans="2:9" ht="18.75" customHeight="1">
      <c r="B20" s="4">
        <f t="shared" si="1"/>
        <v>9598</v>
      </c>
      <c r="C20" s="13" t="str">
        <f t="shared" si="0"/>
        <v>日</v>
      </c>
      <c r="D20" s="18"/>
      <c r="E20" s="18"/>
      <c r="F20" s="26"/>
      <c r="G20" s="33" t="str">
        <f>IF(ISERROR(VLOOKUP(B20,祝日!$B$2:$D$35,3,0)),"",VLOOKUP(B20,祝日!$B$2:$D$35,3,0))</f>
        <v/>
      </c>
    </row>
    <row r="21" spans="2:9" ht="18.75" customHeight="1">
      <c r="B21" s="4">
        <f t="shared" si="1"/>
        <v>9599</v>
      </c>
      <c r="C21" s="13" t="str">
        <f t="shared" si="0"/>
        <v>月</v>
      </c>
      <c r="D21" s="18"/>
      <c r="E21" s="18"/>
      <c r="F21" s="26"/>
      <c r="G21" s="33" t="str">
        <f>IF(ISERROR(VLOOKUP(B21,祝日!$B$2:$D$35,3,0)),"",VLOOKUP(B21,祝日!$B$2:$D$35,3,0))</f>
        <v/>
      </c>
    </row>
    <row r="22" spans="2:9" ht="18.75" customHeight="1">
      <c r="B22" s="4">
        <f t="shared" si="1"/>
        <v>9600</v>
      </c>
      <c r="C22" s="13" t="str">
        <f t="shared" si="0"/>
        <v>火</v>
      </c>
      <c r="D22" s="18"/>
      <c r="E22" s="18"/>
      <c r="F22" s="26"/>
      <c r="G22" s="33" t="str">
        <f>IF(ISERROR(VLOOKUP(B22,祝日!$B$2:$D$35,3,0)),"",VLOOKUP(B22,祝日!$B$2:$D$35,3,0))</f>
        <v/>
      </c>
    </row>
    <row r="23" spans="2:9" ht="18.75" customHeight="1">
      <c r="B23" s="4">
        <f t="shared" si="1"/>
        <v>9601</v>
      </c>
      <c r="C23" s="13" t="str">
        <f t="shared" si="0"/>
        <v>水</v>
      </c>
      <c r="D23" s="18"/>
      <c r="E23" s="18"/>
      <c r="F23" s="26"/>
      <c r="G23" s="33" t="str">
        <f>IF(ISERROR(VLOOKUP(B23,祝日!$B$2:$D$35,3,0)),"",VLOOKUP(B23,祝日!$B$2:$D$35,3,0))</f>
        <v/>
      </c>
    </row>
    <row r="24" spans="2:9" ht="18.75" customHeight="1">
      <c r="B24" s="4">
        <f t="shared" si="1"/>
        <v>9602</v>
      </c>
      <c r="C24" s="13" t="str">
        <f t="shared" si="0"/>
        <v>木</v>
      </c>
      <c r="D24" s="18"/>
      <c r="E24" s="18"/>
      <c r="F24" s="26"/>
      <c r="G24" s="33" t="str">
        <f>IF(ISERROR(VLOOKUP(B24,祝日!$B$2:$D$35,3,0)),"",VLOOKUP(B24,祝日!$B$2:$D$35,3,0))</f>
        <v/>
      </c>
    </row>
    <row r="25" spans="2:9" ht="18.75" customHeight="1">
      <c r="B25" s="4">
        <f t="shared" si="1"/>
        <v>9603</v>
      </c>
      <c r="C25" s="13" t="str">
        <f t="shared" si="0"/>
        <v>金</v>
      </c>
      <c r="D25" s="18"/>
      <c r="E25" s="18"/>
      <c r="F25" s="26"/>
      <c r="G25" s="33" t="str">
        <f>IF(ISERROR(VLOOKUP(B25,祝日!$B$2:$D$35,3,0)),"",VLOOKUP(B25,祝日!$B$2:$D$35,3,0))</f>
        <v/>
      </c>
      <c r="I25" s="38"/>
    </row>
    <row r="26" spans="2:9" ht="18.75" customHeight="1">
      <c r="B26" s="4">
        <f t="shared" si="1"/>
        <v>9604</v>
      </c>
      <c r="C26" s="13" t="str">
        <f t="shared" si="0"/>
        <v>土</v>
      </c>
      <c r="D26" s="18"/>
      <c r="E26" s="18"/>
      <c r="F26" s="26"/>
      <c r="G26" s="33" t="str">
        <f>IF(ISERROR(VLOOKUP(B26,祝日!$B$2:$D$35,3,0)),"",VLOOKUP(B26,祝日!$B$2:$D$35,3,0))</f>
        <v/>
      </c>
    </row>
    <row r="27" spans="2:9" ht="18.75" customHeight="1">
      <c r="B27" s="4">
        <f t="shared" si="1"/>
        <v>9605</v>
      </c>
      <c r="C27" s="13" t="str">
        <f t="shared" si="0"/>
        <v>日</v>
      </c>
      <c r="D27" s="18"/>
      <c r="E27" s="18"/>
      <c r="F27" s="26"/>
      <c r="G27" s="33" t="str">
        <f>IF(ISERROR(VLOOKUP(B27,祝日!$B$2:$D$35,3,0)),"",VLOOKUP(B27,祝日!$B$2:$D$35,3,0))</f>
        <v/>
      </c>
    </row>
    <row r="28" spans="2:9" ht="18.75" customHeight="1">
      <c r="B28" s="4">
        <f t="shared" si="1"/>
        <v>9606</v>
      </c>
      <c r="C28" s="13" t="str">
        <f t="shared" si="0"/>
        <v>月</v>
      </c>
      <c r="D28" s="18"/>
      <c r="E28" s="18"/>
      <c r="F28" s="26"/>
      <c r="G28" s="33" t="str">
        <f>IF(ISERROR(VLOOKUP(B28,祝日!$B$2:$D$35,3,0)),"",VLOOKUP(B28,祝日!$B$2:$D$35,3,0))</f>
        <v/>
      </c>
    </row>
    <row r="29" spans="2:9" ht="18.75" customHeight="1">
      <c r="B29" s="4">
        <f t="shared" si="1"/>
        <v>9607</v>
      </c>
      <c r="C29" s="13" t="str">
        <f t="shared" si="0"/>
        <v>火</v>
      </c>
      <c r="D29" s="18"/>
      <c r="E29" s="18"/>
      <c r="F29" s="26"/>
      <c r="G29" s="33" t="str">
        <f>IF(ISERROR(VLOOKUP(B29,祝日!$B$2:$D$35,3,0)),"",VLOOKUP(B29,祝日!$B$2:$D$35,3,0))</f>
        <v/>
      </c>
    </row>
    <row r="30" spans="2:9" ht="18.75" customHeight="1">
      <c r="B30" s="4">
        <f t="shared" si="1"/>
        <v>9608</v>
      </c>
      <c r="C30" s="13" t="str">
        <f t="shared" si="0"/>
        <v>水</v>
      </c>
      <c r="D30" s="18"/>
      <c r="E30" s="18"/>
      <c r="F30" s="26"/>
      <c r="G30" s="33" t="str">
        <f>IF(ISERROR(VLOOKUP(B30,祝日!$B$2:$D$35,3,0)),"",VLOOKUP(B30,祝日!$B$2:$D$35,3,0))</f>
        <v/>
      </c>
    </row>
    <row r="31" spans="2:9" ht="18.75" customHeight="1">
      <c r="B31" s="4">
        <f t="shared" si="1"/>
        <v>9609</v>
      </c>
      <c r="C31" s="13" t="str">
        <f t="shared" si="0"/>
        <v>木</v>
      </c>
      <c r="D31" s="18"/>
      <c r="E31" s="18"/>
      <c r="F31" s="26"/>
      <c r="G31" s="33" t="str">
        <f>IF(ISERROR(VLOOKUP(B31,祝日!$B$2:$D$35,3,0)),"",VLOOKUP(B31,祝日!$B$2:$D$35,3,0))</f>
        <v/>
      </c>
    </row>
    <row r="32" spans="2:9" ht="18.75" customHeight="1">
      <c r="B32" s="4">
        <f t="shared" si="1"/>
        <v>9610</v>
      </c>
      <c r="C32" s="13" t="str">
        <f t="shared" si="0"/>
        <v>金</v>
      </c>
      <c r="D32" s="18"/>
      <c r="E32" s="18"/>
      <c r="F32" s="26"/>
      <c r="G32" s="33" t="str">
        <f>IF(ISERROR(VLOOKUP(B32,祝日!$B$2:$D$35,3,0)),"",VLOOKUP(B32,祝日!$B$2:$D$35,3,0))</f>
        <v/>
      </c>
    </row>
    <row r="33" spans="2:7" ht="18.75" customHeight="1">
      <c r="B33" s="4">
        <f t="shared" si="1"/>
        <v>9611</v>
      </c>
      <c r="C33" s="13" t="str">
        <f t="shared" si="0"/>
        <v>土</v>
      </c>
      <c r="D33" s="18"/>
      <c r="E33" s="18"/>
      <c r="F33" s="26"/>
      <c r="G33" s="33" t="str">
        <f>IF(ISERROR(VLOOKUP(B33,祝日!$B$2:$D$35,3,0)),"",VLOOKUP(B33,祝日!$B$2:$D$35,3,0))</f>
        <v/>
      </c>
    </row>
    <row r="34" spans="2:7" ht="18.75" customHeight="1">
      <c r="B34" s="4">
        <f t="shared" si="1"/>
        <v>9612</v>
      </c>
      <c r="C34" s="13" t="str">
        <f t="shared" si="0"/>
        <v>日</v>
      </c>
      <c r="D34" s="18"/>
      <c r="E34" s="18"/>
      <c r="F34" s="26"/>
      <c r="G34" s="33" t="str">
        <f>IF(ISERROR(VLOOKUP(B34,祝日!$B$2:$D$35,3,0)),"",VLOOKUP(B34,祝日!$B$2:$D$35,3,0))</f>
        <v/>
      </c>
    </row>
    <row r="35" spans="2:7" ht="18.75" customHeight="1">
      <c r="B35" s="4">
        <f t="shared" si="1"/>
        <v>9613</v>
      </c>
      <c r="C35" s="13" t="str">
        <f t="shared" si="0"/>
        <v>月</v>
      </c>
      <c r="D35" s="18"/>
      <c r="E35" s="18"/>
      <c r="F35" s="26"/>
      <c r="G35" s="33" t="str">
        <f>IF(ISERROR(VLOOKUP(B35,祝日!$B$2:$D$35,3,0)),"",VLOOKUP(B35,祝日!$B$2:$D$35,3,0))</f>
        <v/>
      </c>
    </row>
    <row r="36" spans="2:7" ht="18.75" customHeight="1">
      <c r="B36" s="4">
        <f t="shared" si="1"/>
        <v>9614</v>
      </c>
      <c r="C36" s="13" t="str">
        <f t="shared" si="0"/>
        <v>火</v>
      </c>
      <c r="D36" s="18"/>
      <c r="E36" s="18"/>
      <c r="F36" s="26"/>
      <c r="G36" s="33" t="str">
        <f>IF(ISERROR(VLOOKUP(B36,祝日!$B$2:$D$35,3,0)),"",VLOOKUP(B36,祝日!$B$2:$D$35,3,0))</f>
        <v/>
      </c>
    </row>
    <row r="37" spans="2:7" ht="18.75" customHeight="1">
      <c r="B37" s="4">
        <f t="shared" si="1"/>
        <v>9615</v>
      </c>
      <c r="C37" s="13" t="str">
        <f t="shared" si="0"/>
        <v>水</v>
      </c>
      <c r="D37" s="18"/>
      <c r="E37" s="18"/>
      <c r="F37" s="26"/>
      <c r="G37" s="33" t="str">
        <f>IF(ISERROR(VLOOKUP(B37,祝日!$B$2:$D$35,3,0)),"",VLOOKUP(B37,祝日!$B$2:$D$35,3,0))</f>
        <v/>
      </c>
    </row>
    <row r="38" spans="2:7" ht="18.75" customHeight="1">
      <c r="B38" s="5">
        <f>IF(B37=EOMONTH($B$10,0),"",B37+1)</f>
        <v>9616</v>
      </c>
      <c r="C38" s="14" t="str">
        <f t="shared" si="0"/>
        <v>木</v>
      </c>
      <c r="D38" s="19"/>
      <c r="E38" s="19"/>
      <c r="F38" s="27"/>
      <c r="G38" s="33" t="str">
        <f>IF(ISERROR(VLOOKUP(B38,祝日!$B$2:$D$35,3,0)),"",VLOOKUP(B38,祝日!$B$2:$D$35,3,0))</f>
        <v/>
      </c>
    </row>
    <row r="39" spans="2:7" ht="18.75" customHeight="1">
      <c r="B39" s="6">
        <f>IF(OR(B38="",B38=EOMONTH($B$10,0)),"",B38+1)</f>
        <v>9617</v>
      </c>
      <c r="C39" s="15" t="str">
        <f t="shared" si="0"/>
        <v>金</v>
      </c>
      <c r="D39" s="20"/>
      <c r="E39" s="20"/>
      <c r="F39" s="28"/>
      <c r="G39" s="34" t="str">
        <f>IF(ISERROR(VLOOKUP(B39,祝日!$B$2:$D$35,3,0)),"",VLOOKUP(B39,祝日!$B$2:$D$35,3,0))</f>
        <v/>
      </c>
    </row>
    <row r="40" spans="2:7" ht="18.75" customHeight="1">
      <c r="B40" s="7" t="str">
        <f>IF(OR(B39="",B39=EOMONTH($B$10,0)),"",B39+1)</f>
        <v/>
      </c>
      <c r="C40" s="16" t="str">
        <f t="shared" si="0"/>
        <v/>
      </c>
      <c r="D40" s="21"/>
      <c r="E40" s="21"/>
      <c r="F40" s="29"/>
      <c r="G40" s="34" t="str">
        <f>IF(ISERROR(VLOOKUP(B40,祝日!$B$2:$D$35,3,0)),"",VLOOKUP(B40,祝日!$B$2:$D$35,3,0))</f>
        <v/>
      </c>
    </row>
    <row r="41" spans="2:7">
      <c r="B41" s="8" t="s">
        <v>9</v>
      </c>
      <c r="C41" s="8" t="s">
        <v>24</v>
      </c>
      <c r="D41" s="22" t="s">
        <v>67</v>
      </c>
      <c r="E41" s="22" t="s">
        <v>20</v>
      </c>
      <c r="F41" s="30" t="s">
        <v>71</v>
      </c>
    </row>
    <row r="42" spans="2:7">
      <c r="B42" s="9"/>
      <c r="C42" s="9" t="s">
        <v>58</v>
      </c>
      <c r="D42" s="22" t="s">
        <v>68</v>
      </c>
      <c r="E42" s="22" t="s">
        <v>20</v>
      </c>
      <c r="F42" s="30" t="s">
        <v>72</v>
      </c>
    </row>
    <row r="43" spans="2:7">
      <c r="B43" s="9"/>
      <c r="C43" s="8" t="s">
        <v>59</v>
      </c>
      <c r="D43" s="22" t="s">
        <v>69</v>
      </c>
      <c r="E43" s="22" t="s">
        <v>20</v>
      </c>
      <c r="F43" s="30" t="s">
        <v>73</v>
      </c>
    </row>
    <row r="44" spans="2:7">
      <c r="B44" s="9"/>
      <c r="C44" s="9" t="s">
        <v>60</v>
      </c>
      <c r="D44" s="22" t="s">
        <v>68</v>
      </c>
      <c r="E44" s="22" t="s">
        <v>20</v>
      </c>
      <c r="F44" s="30" t="s">
        <v>72</v>
      </c>
    </row>
    <row r="45" spans="2:7">
      <c r="B45" s="9"/>
      <c r="C45" s="8" t="s">
        <v>61</v>
      </c>
      <c r="D45" s="22" t="s">
        <v>70</v>
      </c>
      <c r="E45" s="22" t="s">
        <v>20</v>
      </c>
      <c r="F45" s="30" t="s">
        <v>74</v>
      </c>
    </row>
    <row r="46" spans="2:7">
      <c r="B46" s="9" t="s">
        <v>22</v>
      </c>
      <c r="C46" s="8"/>
      <c r="D46" s="22"/>
      <c r="E46" s="22"/>
      <c r="F46" s="9"/>
    </row>
    <row r="47" spans="2:7">
      <c r="B47" s="9" t="s">
        <v>77</v>
      </c>
      <c r="C47" s="9"/>
      <c r="D47" s="9"/>
      <c r="E47" s="9"/>
      <c r="F47" s="9"/>
    </row>
    <row r="48" spans="2:7">
      <c r="B48" s="1" t="s">
        <v>63</v>
      </c>
      <c r="D48" s="1">
        <v>0</v>
      </c>
      <c r="E48" s="1">
        <v>0</v>
      </c>
    </row>
    <row r="49" spans="2:5">
      <c r="B49" s="1" t="s">
        <v>64</v>
      </c>
      <c r="D49" s="1">
        <v>30</v>
      </c>
      <c r="E49" s="1">
        <v>30</v>
      </c>
    </row>
    <row r="50" spans="2:5">
      <c r="B50" s="1" t="s">
        <v>65</v>
      </c>
      <c r="D50" s="23">
        <f>D48/D49</f>
        <v>0</v>
      </c>
      <c r="E50" s="23">
        <f>E48/E49</f>
        <v>0</v>
      </c>
    </row>
  </sheetData>
  <phoneticPr fontId="1"/>
  <conditionalFormatting sqref="B40:F40">
    <cfRule type="expression" dxfId="11" priority="1">
      <formula>$G40&lt;&gt;""</formula>
    </cfRule>
    <cfRule type="expression" dxfId="10" priority="2">
      <formula>$C40="日"</formula>
    </cfRule>
    <cfRule type="expression" dxfId="9" priority="3">
      <formula>$C40="土"</formula>
    </cfRule>
  </conditionalFormatting>
  <conditionalFormatting sqref="B10:F39">
    <cfRule type="expression" dxfId="8" priority="4">
      <formula>$G10&lt;&gt;""</formula>
    </cfRule>
    <cfRule type="expression" dxfId="7" priority="5">
      <formula>$C10="日"</formula>
    </cfRule>
    <cfRule type="expression" dxfId="6" priority="6">
      <formula>$C10="土"</formula>
    </cfRule>
  </conditionalFormatting>
  <dataValidations count="1">
    <dataValidation type="list" allowBlank="1" showDropDown="0" showInputMessage="1" showErrorMessage="1" sqref="D10:E40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6" fitToWidth="1" fitToHeight="1" orientation="portrait" usePrinterDefaults="1"/>
  <headerFooter>
    <oddHeader>&amp;R&amp;"ＭＳ 明朝,regular"&amp;12別紙４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L50"/>
  <sheetViews>
    <sheetView showGridLines="0" tabSelected="1" view="pageBreakPreview" zoomScaleNormal="85" zoomScaleSheetLayoutView="100" workbookViewId="0">
      <selection activeCell="H14" sqref="H14"/>
    </sheetView>
  </sheetViews>
  <sheetFormatPr defaultColWidth="9" defaultRowHeight="13.5"/>
  <cols>
    <col min="1" max="1" width="5.59765625" style="1" customWidth="1"/>
    <col min="2" max="2" width="14.3984375" style="1" customWidth="1"/>
    <col min="3" max="3" width="6.8984375" style="1" customWidth="1"/>
    <col min="4" max="4" width="15.5" style="1" customWidth="1"/>
    <col min="5" max="5" width="15.59765625" style="1" customWidth="1"/>
    <col min="6" max="6" width="30.59765625" style="1" customWidth="1"/>
    <col min="7" max="7" width="11" style="1" customWidth="1"/>
    <col min="8" max="8" width="6.5" style="1" customWidth="1"/>
    <col min="9" max="9" width="9.3984375" style="1" customWidth="1"/>
    <col min="10" max="10" width="10.19921875" style="1" customWidth="1"/>
    <col min="11" max="11" width="9" style="1"/>
    <col min="12" max="12" width="10.69921875" style="1" customWidth="1"/>
    <col min="13" max="14" width="9" style="1"/>
    <col min="15" max="15" width="9.3984375" style="1" customWidth="1"/>
    <col min="16" max="16384" width="9" style="1"/>
  </cols>
  <sheetData>
    <row r="1" spans="2:12">
      <c r="C1" s="10" t="s">
        <v>0</v>
      </c>
      <c r="D1" s="10"/>
      <c r="E1" s="24"/>
      <c r="F1" s="24"/>
    </row>
    <row r="2" spans="2:12">
      <c r="C2" s="11"/>
      <c r="D2" s="11"/>
    </row>
    <row r="3" spans="2:12">
      <c r="C3" s="11"/>
      <c r="D3" s="11"/>
    </row>
    <row r="4" spans="2:12" ht="14.25">
      <c r="B4" s="2" t="s">
        <v>1</v>
      </c>
      <c r="I4" s="1" t="s">
        <v>4</v>
      </c>
      <c r="K4" s="35" t="s">
        <v>5</v>
      </c>
    </row>
    <row r="5" spans="2:12" ht="11.25" customHeight="1"/>
    <row r="6" spans="2:12" ht="14.25">
      <c r="B6" s="1" t="s">
        <v>75</v>
      </c>
      <c r="C6" s="1" t="s">
        <v>76</v>
      </c>
      <c r="I6" s="36" t="s">
        <v>7</v>
      </c>
      <c r="J6" s="39">
        <v>2026</v>
      </c>
      <c r="K6" s="42" t="s">
        <v>2</v>
      </c>
      <c r="L6" s="44">
        <f>DATE(J6,J7,1)</f>
        <v>46113</v>
      </c>
    </row>
    <row r="7" spans="2:12" ht="14.25">
      <c r="B7" s="1" t="s">
        <v>10</v>
      </c>
      <c r="C7" s="1" t="s">
        <v>12</v>
      </c>
      <c r="I7" s="37" t="s">
        <v>15</v>
      </c>
      <c r="J7" s="40">
        <v>4</v>
      </c>
      <c r="K7" s="42" t="s">
        <v>17</v>
      </c>
    </row>
    <row r="8" spans="2:12" ht="19.5" customHeight="1">
      <c r="B8" s="1" t="s">
        <v>19</v>
      </c>
      <c r="C8" s="1" t="s">
        <v>21</v>
      </c>
      <c r="K8" s="42" t="s">
        <v>23</v>
      </c>
    </row>
    <row r="9" spans="2:12" ht="27">
      <c r="B9" s="3" t="s">
        <v>3</v>
      </c>
      <c r="C9" s="12" t="s">
        <v>26</v>
      </c>
      <c r="D9" s="17" t="s">
        <v>27</v>
      </c>
      <c r="E9" s="17" t="s">
        <v>28</v>
      </c>
      <c r="F9" s="25" t="s">
        <v>6</v>
      </c>
      <c r="G9" s="32" t="s">
        <v>30</v>
      </c>
      <c r="H9" s="35"/>
      <c r="J9" s="41"/>
      <c r="K9" s="42" t="s">
        <v>14</v>
      </c>
    </row>
    <row r="10" spans="2:12" ht="18" customHeight="1">
      <c r="B10" s="4">
        <f>DATE(J6,J7,1)</f>
        <v>46113</v>
      </c>
      <c r="C10" s="13" t="str">
        <f t="shared" ref="C10:C40" si="0">TEXT(B10,"aaa")</f>
        <v>水</v>
      </c>
      <c r="D10" s="18" t="s">
        <v>2</v>
      </c>
      <c r="E10" s="18" t="s">
        <v>2</v>
      </c>
      <c r="F10" s="26"/>
      <c r="G10" s="33" t="str">
        <f>IF(ISERROR(VLOOKUP(B10,祝日!$B$2:$D$35,3,0)),"",VLOOKUP(B10,祝日!$B$2:$D$35,3,0))</f>
        <v/>
      </c>
      <c r="K10" s="42" t="s">
        <v>31</v>
      </c>
    </row>
    <row r="11" spans="2:12" ht="18.75" customHeight="1">
      <c r="B11" s="4">
        <f t="shared" ref="B11:B37" si="1">B10+1</f>
        <v>46114</v>
      </c>
      <c r="C11" s="13" t="str">
        <f t="shared" si="0"/>
        <v>木</v>
      </c>
      <c r="D11" s="18" t="s">
        <v>2</v>
      </c>
      <c r="E11" s="18" t="s">
        <v>2</v>
      </c>
      <c r="F11" s="26"/>
      <c r="G11" s="33" t="str">
        <f>IF(ISERROR(VLOOKUP(B11,祝日!$B$2:$D$35,3,0)),"",VLOOKUP(B11,祝日!$B$2:$D$35,3,0))</f>
        <v/>
      </c>
      <c r="I11" s="35"/>
      <c r="K11" s="42" t="s">
        <v>32</v>
      </c>
    </row>
    <row r="12" spans="2:12" ht="18.75" customHeight="1">
      <c r="B12" s="4">
        <f t="shared" si="1"/>
        <v>46115</v>
      </c>
      <c r="C12" s="13" t="str">
        <f t="shared" si="0"/>
        <v>金</v>
      </c>
      <c r="D12" s="18" t="s">
        <v>2</v>
      </c>
      <c r="E12" s="18" t="s">
        <v>2</v>
      </c>
      <c r="F12" s="26" t="s">
        <v>39</v>
      </c>
      <c r="G12" s="33" t="str">
        <f>IF(ISERROR(VLOOKUP(B12,祝日!$B$2:$D$35,3,0)),"",VLOOKUP(B12,祝日!$B$2:$D$35,3,0))</f>
        <v/>
      </c>
      <c r="K12" s="42" t="s">
        <v>36</v>
      </c>
    </row>
    <row r="13" spans="2:12" ht="18.75" customHeight="1">
      <c r="B13" s="4">
        <f t="shared" si="1"/>
        <v>46116</v>
      </c>
      <c r="C13" s="13" t="str">
        <f t="shared" si="0"/>
        <v>土</v>
      </c>
      <c r="D13" s="18" t="s">
        <v>2</v>
      </c>
      <c r="E13" s="18" t="s">
        <v>2</v>
      </c>
      <c r="F13" s="26" t="s">
        <v>39</v>
      </c>
      <c r="G13" s="33" t="str">
        <f>IF(ISERROR(VLOOKUP(B13,祝日!$B$2:$D$35,3,0)),"",VLOOKUP(B13,祝日!$B$2:$D$35,3,0))</f>
        <v/>
      </c>
    </row>
    <row r="14" spans="2:12" ht="18.75" customHeight="1">
      <c r="B14" s="4">
        <f t="shared" si="1"/>
        <v>46117</v>
      </c>
      <c r="C14" s="13" t="str">
        <f t="shared" si="0"/>
        <v>日</v>
      </c>
      <c r="D14" s="18"/>
      <c r="E14" s="18"/>
      <c r="F14" s="26" t="s">
        <v>35</v>
      </c>
      <c r="G14" s="33" t="str">
        <f>IF(ISERROR(VLOOKUP(B14,祝日!$B$2:$D$35,3,0)),"",VLOOKUP(B14,祝日!$B$2:$D$35,3,0))</f>
        <v/>
      </c>
    </row>
    <row r="15" spans="2:12" ht="18.75" customHeight="1">
      <c r="B15" s="4">
        <f t="shared" si="1"/>
        <v>46118</v>
      </c>
      <c r="C15" s="13" t="str">
        <f t="shared" si="0"/>
        <v>月</v>
      </c>
      <c r="D15" s="18" t="s">
        <v>17</v>
      </c>
      <c r="E15" s="18" t="s">
        <v>17</v>
      </c>
      <c r="F15" s="26"/>
      <c r="G15" s="33" t="str">
        <f>IF(ISERROR(VLOOKUP(B15,祝日!$B$2:$D$35,3,0)),"",VLOOKUP(B15,祝日!$B$2:$D$35,3,0))</f>
        <v/>
      </c>
    </row>
    <row r="16" spans="2:12" ht="18.75" customHeight="1">
      <c r="B16" s="4">
        <f t="shared" si="1"/>
        <v>46119</v>
      </c>
      <c r="C16" s="13" t="str">
        <f t="shared" si="0"/>
        <v>火</v>
      </c>
      <c r="D16" s="18" t="s">
        <v>17</v>
      </c>
      <c r="E16" s="18" t="s">
        <v>17</v>
      </c>
      <c r="F16" s="26"/>
      <c r="G16" s="33" t="str">
        <f>IF(ISERROR(VLOOKUP(B16,祝日!$B$2:$D$35,3,0)),"",VLOOKUP(B16,祝日!$B$2:$D$35,3,0))</f>
        <v/>
      </c>
    </row>
    <row r="17" spans="2:9" ht="18.75" customHeight="1">
      <c r="B17" s="4">
        <f t="shared" si="1"/>
        <v>46120</v>
      </c>
      <c r="C17" s="13" t="str">
        <f t="shared" si="0"/>
        <v>水</v>
      </c>
      <c r="D17" s="18"/>
      <c r="E17" s="18"/>
      <c r="F17" s="26"/>
      <c r="G17" s="33" t="str">
        <f>IF(ISERROR(VLOOKUP(B17,祝日!$B$2:$D$35,3,0)),"",VLOOKUP(B17,祝日!$B$2:$D$35,3,0))</f>
        <v/>
      </c>
    </row>
    <row r="18" spans="2:9" ht="18.75" customHeight="1">
      <c r="B18" s="4">
        <f t="shared" si="1"/>
        <v>46121</v>
      </c>
      <c r="C18" s="13" t="str">
        <f t="shared" si="0"/>
        <v>木</v>
      </c>
      <c r="D18" s="18"/>
      <c r="E18" s="18"/>
      <c r="F18" s="26"/>
      <c r="G18" s="33" t="str">
        <f>IF(ISERROR(VLOOKUP(B18,祝日!$B$2:$D$35,3,0)),"",VLOOKUP(B18,祝日!$B$2:$D$35,3,0))</f>
        <v/>
      </c>
    </row>
    <row r="19" spans="2:9" ht="18.75" customHeight="1">
      <c r="B19" s="4">
        <f t="shared" si="1"/>
        <v>46122</v>
      </c>
      <c r="C19" s="13" t="str">
        <f t="shared" si="0"/>
        <v>金</v>
      </c>
      <c r="D19" s="18"/>
      <c r="E19" s="18" t="s">
        <v>31</v>
      </c>
      <c r="F19" s="26" t="s">
        <v>40</v>
      </c>
      <c r="G19" s="33" t="str">
        <f>IF(ISERROR(VLOOKUP(B19,祝日!$B$2:$D$35,3,0)),"",VLOOKUP(B19,祝日!$B$2:$D$35,3,0))</f>
        <v/>
      </c>
    </row>
    <row r="20" spans="2:9" ht="18.75" customHeight="1">
      <c r="B20" s="4">
        <f t="shared" si="1"/>
        <v>46123</v>
      </c>
      <c r="C20" s="13" t="str">
        <f t="shared" si="0"/>
        <v>土</v>
      </c>
      <c r="D20" s="18" t="s">
        <v>17</v>
      </c>
      <c r="E20" s="18" t="s">
        <v>17</v>
      </c>
      <c r="F20" s="26"/>
      <c r="G20" s="33" t="str">
        <f>IF(ISERROR(VLOOKUP(B20,祝日!$B$2:$D$35,3,0)),"",VLOOKUP(B20,祝日!$B$2:$D$35,3,0))</f>
        <v/>
      </c>
    </row>
    <row r="21" spans="2:9" ht="18.75" customHeight="1">
      <c r="B21" s="4">
        <f t="shared" si="1"/>
        <v>46124</v>
      </c>
      <c r="C21" s="13" t="str">
        <f t="shared" si="0"/>
        <v>日</v>
      </c>
      <c r="D21" s="18"/>
      <c r="E21" s="18"/>
      <c r="F21" s="26"/>
      <c r="G21" s="33" t="str">
        <f>IF(ISERROR(VLOOKUP(B21,祝日!$B$2:$D$35,3,0)),"",VLOOKUP(B21,祝日!$B$2:$D$35,3,0))</f>
        <v/>
      </c>
    </row>
    <row r="22" spans="2:9" ht="18.75" customHeight="1">
      <c r="B22" s="4">
        <f t="shared" si="1"/>
        <v>46125</v>
      </c>
      <c r="C22" s="13" t="str">
        <f t="shared" si="0"/>
        <v>月</v>
      </c>
      <c r="D22" s="18" t="s">
        <v>23</v>
      </c>
      <c r="E22" s="18" t="s">
        <v>23</v>
      </c>
      <c r="F22" s="26"/>
      <c r="G22" s="33" t="str">
        <f>IF(ISERROR(VLOOKUP(B22,祝日!$B$2:$D$35,3,0)),"",VLOOKUP(B22,祝日!$B$2:$D$35,3,0))</f>
        <v/>
      </c>
    </row>
    <row r="23" spans="2:9" ht="18.75" customHeight="1">
      <c r="B23" s="4">
        <f t="shared" si="1"/>
        <v>46126</v>
      </c>
      <c r="C23" s="13" t="str">
        <f t="shared" si="0"/>
        <v>火</v>
      </c>
      <c r="D23" s="18" t="s">
        <v>23</v>
      </c>
      <c r="E23" s="18" t="s">
        <v>23</v>
      </c>
      <c r="F23" s="26"/>
      <c r="G23" s="33" t="str">
        <f>IF(ISERROR(VLOOKUP(B23,祝日!$B$2:$D$35,3,0)),"",VLOOKUP(B23,祝日!$B$2:$D$35,3,0))</f>
        <v/>
      </c>
    </row>
    <row r="24" spans="2:9" ht="18.75" customHeight="1">
      <c r="B24" s="4">
        <f t="shared" si="1"/>
        <v>46127</v>
      </c>
      <c r="C24" s="13" t="str">
        <f t="shared" si="0"/>
        <v>水</v>
      </c>
      <c r="D24" s="18" t="s">
        <v>23</v>
      </c>
      <c r="E24" s="18" t="s">
        <v>23</v>
      </c>
      <c r="F24" s="26"/>
      <c r="G24" s="33" t="str">
        <f>IF(ISERROR(VLOOKUP(B24,祝日!$B$2:$D$35,3,0)),"",VLOOKUP(B24,祝日!$B$2:$D$35,3,0))</f>
        <v/>
      </c>
    </row>
    <row r="25" spans="2:9" ht="18.75" customHeight="1">
      <c r="B25" s="4">
        <f t="shared" si="1"/>
        <v>46128</v>
      </c>
      <c r="C25" s="13" t="str">
        <f t="shared" si="0"/>
        <v>木</v>
      </c>
      <c r="D25" s="18"/>
      <c r="E25" s="18"/>
      <c r="F25" s="26"/>
      <c r="G25" s="33" t="str">
        <f>IF(ISERROR(VLOOKUP(B25,祝日!$B$2:$D$35,3,0)),"",VLOOKUP(B25,祝日!$B$2:$D$35,3,0))</f>
        <v/>
      </c>
      <c r="I25" s="38"/>
    </row>
    <row r="26" spans="2:9" ht="18.75" customHeight="1">
      <c r="B26" s="4">
        <f t="shared" si="1"/>
        <v>46129</v>
      </c>
      <c r="C26" s="13" t="str">
        <f t="shared" si="0"/>
        <v>金</v>
      </c>
      <c r="D26" s="18"/>
      <c r="E26" s="18"/>
      <c r="F26" s="26"/>
      <c r="G26" s="33" t="str">
        <f>IF(ISERROR(VLOOKUP(B26,祝日!$B$2:$D$35,3,0)),"",VLOOKUP(B26,祝日!$B$2:$D$35,3,0))</f>
        <v/>
      </c>
    </row>
    <row r="27" spans="2:9" ht="18.75" customHeight="1">
      <c r="B27" s="4">
        <f t="shared" si="1"/>
        <v>46130</v>
      </c>
      <c r="C27" s="13" t="str">
        <f t="shared" si="0"/>
        <v>土</v>
      </c>
      <c r="D27" s="18"/>
      <c r="E27" s="18"/>
      <c r="F27" s="26"/>
      <c r="G27" s="33" t="str">
        <f>IF(ISERROR(VLOOKUP(B27,祝日!$B$2:$D$35,3,0)),"",VLOOKUP(B27,祝日!$B$2:$D$35,3,0))</f>
        <v/>
      </c>
    </row>
    <row r="28" spans="2:9" ht="18.75" customHeight="1">
      <c r="B28" s="4">
        <f t="shared" si="1"/>
        <v>46131</v>
      </c>
      <c r="C28" s="13" t="str">
        <f t="shared" si="0"/>
        <v>日</v>
      </c>
      <c r="D28" s="18"/>
      <c r="E28" s="18"/>
      <c r="F28" s="26"/>
      <c r="G28" s="33" t="str">
        <f>IF(ISERROR(VLOOKUP(B28,祝日!$B$2:$D$35,3,0)),"",VLOOKUP(B28,祝日!$B$2:$D$35,3,0))</f>
        <v/>
      </c>
    </row>
    <row r="29" spans="2:9" ht="18.75" customHeight="1">
      <c r="B29" s="4">
        <f t="shared" si="1"/>
        <v>46132</v>
      </c>
      <c r="C29" s="13" t="str">
        <f t="shared" si="0"/>
        <v>月</v>
      </c>
      <c r="D29" s="18" t="s">
        <v>17</v>
      </c>
      <c r="E29" s="18"/>
      <c r="F29" s="26" t="s">
        <v>41</v>
      </c>
      <c r="G29" s="33" t="str">
        <f>IF(ISERROR(VLOOKUP(B29,祝日!$B$2:$D$35,3,0)),"",VLOOKUP(B29,祝日!$B$2:$D$35,3,0))</f>
        <v/>
      </c>
    </row>
    <row r="30" spans="2:9" ht="18.75" customHeight="1">
      <c r="B30" s="4">
        <f t="shared" si="1"/>
        <v>46133</v>
      </c>
      <c r="C30" s="13" t="str">
        <f t="shared" si="0"/>
        <v>火</v>
      </c>
      <c r="D30" s="18" t="s">
        <v>17</v>
      </c>
      <c r="E30" s="18" t="s">
        <v>17</v>
      </c>
      <c r="F30" s="26"/>
      <c r="G30" s="33" t="str">
        <f>IF(ISERROR(VLOOKUP(B30,祝日!$B$2:$D$35,3,0)),"",VLOOKUP(B30,祝日!$B$2:$D$35,3,0))</f>
        <v/>
      </c>
    </row>
    <row r="31" spans="2:9" ht="18.75" customHeight="1">
      <c r="B31" s="4">
        <f t="shared" si="1"/>
        <v>46134</v>
      </c>
      <c r="C31" s="13" t="str">
        <f t="shared" si="0"/>
        <v>水</v>
      </c>
      <c r="D31" s="18"/>
      <c r="E31" s="18"/>
      <c r="F31" s="26"/>
      <c r="G31" s="33" t="str">
        <f>IF(ISERROR(VLOOKUP(B31,祝日!$B$2:$D$35,3,0)),"",VLOOKUP(B31,祝日!$B$2:$D$35,3,0))</f>
        <v/>
      </c>
    </row>
    <row r="32" spans="2:9" ht="18.75" customHeight="1">
      <c r="B32" s="4">
        <f t="shared" si="1"/>
        <v>46135</v>
      </c>
      <c r="C32" s="13" t="str">
        <f t="shared" si="0"/>
        <v>木</v>
      </c>
      <c r="D32" s="18"/>
      <c r="E32" s="18"/>
      <c r="F32" s="26"/>
      <c r="G32" s="33" t="str">
        <f>IF(ISERROR(VLOOKUP(B32,祝日!$B$2:$D$35,3,0)),"",VLOOKUP(B32,祝日!$B$2:$D$35,3,0))</f>
        <v/>
      </c>
    </row>
    <row r="33" spans="2:7" ht="18.75" customHeight="1">
      <c r="B33" s="4">
        <f t="shared" si="1"/>
        <v>46136</v>
      </c>
      <c r="C33" s="13" t="str">
        <f t="shared" si="0"/>
        <v>金</v>
      </c>
      <c r="D33" s="18"/>
      <c r="E33" s="18" t="s">
        <v>17</v>
      </c>
      <c r="F33" s="26" t="s">
        <v>50</v>
      </c>
      <c r="G33" s="33" t="str">
        <f>IF(ISERROR(VLOOKUP(B33,祝日!$B$2:$D$35,3,0)),"",VLOOKUP(B33,祝日!$B$2:$D$35,3,0))</f>
        <v/>
      </c>
    </row>
    <row r="34" spans="2:7" ht="18.75" customHeight="1">
      <c r="B34" s="4">
        <f t="shared" si="1"/>
        <v>46137</v>
      </c>
      <c r="C34" s="13" t="str">
        <f t="shared" si="0"/>
        <v>土</v>
      </c>
      <c r="D34" s="18"/>
      <c r="E34" s="18"/>
      <c r="F34" s="26"/>
      <c r="G34" s="33" t="str">
        <f>IF(ISERROR(VLOOKUP(B34,祝日!$B$2:$D$35,3,0)),"",VLOOKUP(B34,祝日!$B$2:$D$35,3,0))</f>
        <v/>
      </c>
    </row>
    <row r="35" spans="2:7" ht="18.75" customHeight="1">
      <c r="B35" s="4">
        <f t="shared" si="1"/>
        <v>46138</v>
      </c>
      <c r="C35" s="13" t="str">
        <f t="shared" si="0"/>
        <v>日</v>
      </c>
      <c r="D35" s="18"/>
      <c r="E35" s="18"/>
      <c r="F35" s="26"/>
      <c r="G35" s="33" t="str">
        <f>IF(ISERROR(VLOOKUP(B35,祝日!$B$2:$D$35,3,0)),"",VLOOKUP(B35,祝日!$B$2:$D$35,3,0))</f>
        <v/>
      </c>
    </row>
    <row r="36" spans="2:7" ht="18.75" customHeight="1">
      <c r="B36" s="4">
        <f t="shared" si="1"/>
        <v>46139</v>
      </c>
      <c r="C36" s="13" t="str">
        <f t="shared" si="0"/>
        <v>月</v>
      </c>
      <c r="D36" s="18" t="s">
        <v>17</v>
      </c>
      <c r="E36" s="18" t="s">
        <v>17</v>
      </c>
      <c r="F36" s="26"/>
      <c r="G36" s="33" t="str">
        <f>IF(ISERROR(VLOOKUP(B36,祝日!$B$2:$D$35,3,0)),"",VLOOKUP(B36,祝日!$B$2:$D$35,3,0))</f>
        <v/>
      </c>
    </row>
    <row r="37" spans="2:7" ht="18.75" customHeight="1">
      <c r="B37" s="4">
        <f t="shared" si="1"/>
        <v>46140</v>
      </c>
      <c r="C37" s="13" t="str">
        <f t="shared" si="0"/>
        <v>火</v>
      </c>
      <c r="D37" s="18" t="s">
        <v>17</v>
      </c>
      <c r="E37" s="18" t="s">
        <v>17</v>
      </c>
      <c r="F37" s="26" t="s">
        <v>42</v>
      </c>
      <c r="G37" s="33" t="str">
        <f>IF(ISERROR(VLOOKUP(B37,祝日!$B$2:$D$35,3,0)),"",VLOOKUP(B37,祝日!$B$2:$D$35,3,0))</f>
        <v/>
      </c>
    </row>
    <row r="38" spans="2:7" ht="18.75" customHeight="1">
      <c r="B38" s="4">
        <f>IF(B37=EOMONTH($B$10,0),"",B37+1)</f>
        <v>46141</v>
      </c>
      <c r="C38" s="13" t="str">
        <f t="shared" si="0"/>
        <v>水</v>
      </c>
      <c r="D38" s="18"/>
      <c r="E38" s="18"/>
      <c r="F38" s="26"/>
      <c r="G38" s="33" t="str">
        <f>IF(ISERROR(VLOOKUP(B38,祝日!$B$2:$D$35,3,0)),"",VLOOKUP(B38,祝日!$B$2:$D$35,3,0))</f>
        <v>昭和の日</v>
      </c>
    </row>
    <row r="39" spans="2:7" ht="18.75" customHeight="1">
      <c r="B39" s="4">
        <f>IF(OR(B38="",B38=EOMONTH($B$10,0)),"",B38+1)</f>
        <v>46142</v>
      </c>
      <c r="C39" s="13" t="str">
        <f t="shared" si="0"/>
        <v>木</v>
      </c>
      <c r="D39" s="18"/>
      <c r="E39" s="18"/>
      <c r="F39" s="26"/>
      <c r="G39" s="33" t="str">
        <f>IF(ISERROR(VLOOKUP(B39,祝日!$B$2:$D$35,3,0)),"",VLOOKUP(B39,祝日!$B$2:$D$35,3,0))</f>
        <v/>
      </c>
    </row>
    <row r="40" spans="2:7" ht="18.75" customHeight="1">
      <c r="B40" s="45" t="str">
        <f>IF(OR(B39="",B39=EOMONTH($B$10,0)),"",B39+1)</f>
        <v/>
      </c>
      <c r="C40" s="49" t="str">
        <f t="shared" si="0"/>
        <v/>
      </c>
      <c r="D40" s="50"/>
      <c r="E40" s="50"/>
      <c r="F40" s="54"/>
      <c r="G40" s="33" t="str">
        <f>IF(ISERROR(VLOOKUP(B40,祝日!$B$2:$D$35,3,0)),"",VLOOKUP(B40,祝日!$B$2:$D$35,3,0))</f>
        <v/>
      </c>
    </row>
    <row r="41" spans="2:7">
      <c r="B41" s="46" t="s">
        <v>9</v>
      </c>
      <c r="C41" s="46" t="s">
        <v>24</v>
      </c>
      <c r="D41" s="51" t="s">
        <v>29</v>
      </c>
      <c r="E41" s="51" t="s">
        <v>20</v>
      </c>
      <c r="F41" s="55" t="s">
        <v>25</v>
      </c>
    </row>
    <row r="42" spans="2:7">
      <c r="B42" s="47"/>
      <c r="C42" s="47" t="s">
        <v>58</v>
      </c>
      <c r="D42" s="51" t="s">
        <v>66</v>
      </c>
      <c r="E42" s="51" t="s">
        <v>20</v>
      </c>
      <c r="F42" s="55" t="s">
        <v>25</v>
      </c>
    </row>
    <row r="43" spans="2:7">
      <c r="B43" s="47"/>
      <c r="C43" s="46" t="s">
        <v>59</v>
      </c>
      <c r="D43" s="51" t="s">
        <v>66</v>
      </c>
      <c r="E43" s="51" t="s">
        <v>20</v>
      </c>
      <c r="F43" s="55" t="s">
        <v>25</v>
      </c>
    </row>
    <row r="44" spans="2:7">
      <c r="B44" s="47"/>
      <c r="C44" s="47" t="s">
        <v>60</v>
      </c>
      <c r="D44" s="51" t="s">
        <v>66</v>
      </c>
      <c r="E44" s="51" t="s">
        <v>20</v>
      </c>
      <c r="F44" s="55" t="s">
        <v>25</v>
      </c>
    </row>
    <row r="45" spans="2:7">
      <c r="B45" s="47"/>
      <c r="C45" s="46" t="s">
        <v>61</v>
      </c>
      <c r="D45" s="51" t="s">
        <v>66</v>
      </c>
      <c r="E45" s="51" t="s">
        <v>20</v>
      </c>
      <c r="F45" s="55" t="s">
        <v>25</v>
      </c>
    </row>
    <row r="46" spans="2:7">
      <c r="B46" s="47" t="s">
        <v>22</v>
      </c>
      <c r="C46" s="46"/>
      <c r="D46" s="51"/>
      <c r="E46" s="51"/>
      <c r="F46" s="47"/>
    </row>
    <row r="47" spans="2:7">
      <c r="B47" s="47" t="s">
        <v>62</v>
      </c>
      <c r="C47" s="46"/>
      <c r="D47" s="51"/>
      <c r="E47" s="51"/>
      <c r="F47" s="47"/>
    </row>
    <row r="48" spans="2:7" ht="18" customHeight="1">
      <c r="B48" s="48" t="s">
        <v>8</v>
      </c>
      <c r="C48" s="48"/>
      <c r="D48" s="52">
        <f>COUNTIF(D10:D40,"休")</f>
        <v>7</v>
      </c>
      <c r="E48" s="52">
        <f>COUNTIF(E10:E40,"休")+COUNTIF(E10:E40,"雨休")</f>
        <v>8</v>
      </c>
      <c r="F48" s="56"/>
    </row>
    <row r="49" spans="2:5">
      <c r="B49" s="48" t="s">
        <v>13</v>
      </c>
      <c r="C49" s="48"/>
      <c r="D49" s="52">
        <f>DAY(EOMONTH(L6,0))-COUNTIF(D10:D40,"ー")-COUNTIF(D10:D40,"夏休")-COUNTIF(D10:D40,"年末年始休")-COUNTIF(D10:D40,"工場製作")-COUNTIF(D10:D40,"その他休")</f>
        <v>23</v>
      </c>
      <c r="E49" s="52">
        <f>DAY(EOMONTH(L6,0))-COUNTIF(E10:E40,"ー")-COUNTIF(E10:E40,"夏休")-COUNTIF(E10:E40,"年末年始休")-COUNTIF(E10:E40,"工場製作")-COUNTIF(E10:E40,"その他休")</f>
        <v>23</v>
      </c>
    </row>
    <row r="50" spans="2:5">
      <c r="B50" s="1" t="s">
        <v>43</v>
      </c>
      <c r="D50" s="53">
        <f>D48/D49</f>
        <v>0.30434782608695654</v>
      </c>
      <c r="E50" s="53">
        <f>E48/E49</f>
        <v>0.34782608695652173</v>
      </c>
    </row>
  </sheetData>
  <phoneticPr fontId="1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DropDown="0" showInputMessage="1" showErrorMessage="1" sqref="D10:E40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59" fitToWidth="1" fitToHeight="1" orientation="portrait" usePrinterDefaults="1"/>
  <headerFooter>
    <oddHeader>&amp;R&amp;"ＭＳ 明朝,標準"&amp;12別紙３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35"/>
  <sheetViews>
    <sheetView workbookViewId="0">
      <selection activeCell="E9" sqref="A1:XFD1048576"/>
    </sheetView>
  </sheetViews>
  <sheetFormatPr defaultColWidth="9" defaultRowHeight="13.5"/>
  <cols>
    <col min="1" max="1" width="4.3984375" style="1" customWidth="1"/>
    <col min="2" max="2" width="9.19921875" style="1" customWidth="1"/>
    <col min="3" max="3" width="3.3984375" style="1" bestFit="1" customWidth="1"/>
    <col min="4" max="4" width="13" style="1" customWidth="1"/>
    <col min="5" max="16384" width="9" style="1"/>
  </cols>
  <sheetData>
    <row r="1" spans="1:4" ht="14.25"/>
    <row r="2" spans="1:4">
      <c r="A2" s="57" t="s">
        <v>34</v>
      </c>
      <c r="B2" s="61">
        <v>46023</v>
      </c>
      <c r="C2" s="61" t="str">
        <f t="shared" ref="C2:C35" si="0">TEXT(B2,"aaa")</f>
        <v>木</v>
      </c>
      <c r="D2" s="65" t="s">
        <v>48</v>
      </c>
    </row>
    <row r="3" spans="1:4">
      <c r="A3" s="58"/>
      <c r="B3" s="62">
        <v>46034</v>
      </c>
      <c r="C3" s="62" t="str">
        <f t="shared" si="0"/>
        <v>月</v>
      </c>
      <c r="D3" s="66" t="s">
        <v>56</v>
      </c>
    </row>
    <row r="4" spans="1:4">
      <c r="A4" s="58"/>
      <c r="B4" s="62">
        <v>46064</v>
      </c>
      <c r="C4" s="62" t="str">
        <f t="shared" si="0"/>
        <v>水</v>
      </c>
      <c r="D4" s="66" t="s">
        <v>38</v>
      </c>
    </row>
    <row r="5" spans="1:4">
      <c r="A5" s="58"/>
      <c r="B5" s="62">
        <v>46076</v>
      </c>
      <c r="C5" s="62" t="str">
        <f t="shared" si="0"/>
        <v>月</v>
      </c>
      <c r="D5" s="66" t="s">
        <v>55</v>
      </c>
    </row>
    <row r="6" spans="1:4">
      <c r="A6" s="58"/>
      <c r="B6" s="62">
        <v>46101</v>
      </c>
      <c r="C6" s="62" t="str">
        <f t="shared" si="0"/>
        <v>金</v>
      </c>
      <c r="D6" s="66" t="s">
        <v>11</v>
      </c>
    </row>
    <row r="7" spans="1:4">
      <c r="A7" s="58"/>
      <c r="B7" s="62">
        <v>46141</v>
      </c>
      <c r="C7" s="62" t="str">
        <f t="shared" si="0"/>
        <v>水</v>
      </c>
      <c r="D7" s="66" t="s">
        <v>37</v>
      </c>
    </row>
    <row r="8" spans="1:4">
      <c r="A8" s="58"/>
      <c r="B8" s="62">
        <v>46145</v>
      </c>
      <c r="C8" s="62" t="str">
        <f t="shared" si="0"/>
        <v>日</v>
      </c>
      <c r="D8" s="66" t="s">
        <v>44</v>
      </c>
    </row>
    <row r="9" spans="1:4">
      <c r="A9" s="58"/>
      <c r="B9" s="62">
        <v>46146</v>
      </c>
      <c r="C9" s="62" t="str">
        <f t="shared" si="0"/>
        <v>月</v>
      </c>
      <c r="D9" s="66" t="s">
        <v>45</v>
      </c>
    </row>
    <row r="10" spans="1:4">
      <c r="A10" s="58"/>
      <c r="B10" s="62">
        <v>46147</v>
      </c>
      <c r="C10" s="62" t="str">
        <f t="shared" si="0"/>
        <v>火</v>
      </c>
      <c r="D10" s="66" t="s">
        <v>18</v>
      </c>
    </row>
    <row r="11" spans="1:4">
      <c r="A11" s="58"/>
      <c r="B11" s="62">
        <v>46148</v>
      </c>
      <c r="C11" s="62" t="str">
        <f t="shared" si="0"/>
        <v>水</v>
      </c>
      <c r="D11" s="66" t="s">
        <v>47</v>
      </c>
    </row>
    <row r="12" spans="1:4">
      <c r="A12" s="58"/>
      <c r="B12" s="62">
        <v>46223</v>
      </c>
      <c r="C12" s="62" t="str">
        <f t="shared" si="0"/>
        <v>月</v>
      </c>
      <c r="D12" s="66" t="s">
        <v>16</v>
      </c>
    </row>
    <row r="13" spans="1:4">
      <c r="A13" s="58"/>
      <c r="B13" s="62">
        <v>46245</v>
      </c>
      <c r="C13" s="62" t="str">
        <f t="shared" si="0"/>
        <v>火</v>
      </c>
      <c r="D13" s="66" t="s">
        <v>46</v>
      </c>
    </row>
    <row r="14" spans="1:4">
      <c r="A14" s="59"/>
      <c r="B14" s="62">
        <v>46286</v>
      </c>
      <c r="C14" s="62" t="str">
        <f t="shared" si="0"/>
        <v>月</v>
      </c>
      <c r="D14" s="66" t="s">
        <v>54</v>
      </c>
    </row>
    <row r="15" spans="1:4">
      <c r="A15" s="59"/>
      <c r="B15" s="62">
        <v>46287</v>
      </c>
      <c r="C15" s="62" t="str">
        <f t="shared" si="0"/>
        <v>火</v>
      </c>
      <c r="D15" s="66" t="s">
        <v>57</v>
      </c>
    </row>
    <row r="16" spans="1:4">
      <c r="A16" s="59"/>
      <c r="B16" s="62">
        <v>46288</v>
      </c>
      <c r="C16" s="62" t="str">
        <f t="shared" si="0"/>
        <v>水</v>
      </c>
      <c r="D16" s="66" t="s">
        <v>53</v>
      </c>
    </row>
    <row r="17" spans="1:4">
      <c r="A17" s="59"/>
      <c r="B17" s="62">
        <v>46307</v>
      </c>
      <c r="C17" s="62" t="str">
        <f t="shared" si="0"/>
        <v>月</v>
      </c>
      <c r="D17" s="66" t="s">
        <v>52</v>
      </c>
    </row>
    <row r="18" spans="1:4">
      <c r="A18" s="59"/>
      <c r="B18" s="62">
        <v>46329</v>
      </c>
      <c r="C18" s="62" t="str">
        <f t="shared" si="0"/>
        <v>火</v>
      </c>
      <c r="D18" s="67" t="s">
        <v>33</v>
      </c>
    </row>
    <row r="19" spans="1:4" ht="14.25">
      <c r="A19" s="60"/>
      <c r="B19" s="63">
        <v>46349</v>
      </c>
      <c r="C19" s="63" t="str">
        <f t="shared" si="0"/>
        <v>月</v>
      </c>
      <c r="D19" s="68" t="s">
        <v>51</v>
      </c>
    </row>
    <row r="20" spans="1:4">
      <c r="A20" s="57" t="s">
        <v>78</v>
      </c>
      <c r="B20" s="61">
        <v>46388</v>
      </c>
      <c r="C20" s="61" t="str">
        <f t="shared" si="0"/>
        <v>金</v>
      </c>
      <c r="D20" s="65" t="s">
        <v>48</v>
      </c>
    </row>
    <row r="21" spans="1:4">
      <c r="A21" s="58"/>
      <c r="B21" s="62">
        <v>46398</v>
      </c>
      <c r="C21" s="62" t="str">
        <f t="shared" si="0"/>
        <v>月</v>
      </c>
      <c r="D21" s="66" t="s">
        <v>56</v>
      </c>
    </row>
    <row r="22" spans="1:4">
      <c r="A22" s="58"/>
      <c r="B22" s="62">
        <v>46429</v>
      </c>
      <c r="C22" s="62" t="str">
        <f t="shared" si="0"/>
        <v>木</v>
      </c>
      <c r="D22" s="66" t="s">
        <v>38</v>
      </c>
    </row>
    <row r="23" spans="1:4">
      <c r="A23" s="58"/>
      <c r="B23" s="62">
        <v>46441</v>
      </c>
      <c r="C23" s="62" t="str">
        <f t="shared" si="0"/>
        <v>火</v>
      </c>
      <c r="D23" s="66" t="s">
        <v>55</v>
      </c>
    </row>
    <row r="24" spans="1:4">
      <c r="A24" s="58"/>
      <c r="B24" s="62">
        <v>46468</v>
      </c>
      <c r="C24" s="62" t="str">
        <f t="shared" si="0"/>
        <v>月</v>
      </c>
      <c r="D24" s="66" t="s">
        <v>11</v>
      </c>
    </row>
    <row r="25" spans="1:4">
      <c r="A25" s="58"/>
      <c r="B25" s="62">
        <v>46506</v>
      </c>
      <c r="C25" s="62" t="str">
        <f t="shared" si="0"/>
        <v>木</v>
      </c>
      <c r="D25" s="66" t="s">
        <v>37</v>
      </c>
    </row>
    <row r="26" spans="1:4">
      <c r="A26" s="58"/>
      <c r="B26" s="62">
        <v>46510</v>
      </c>
      <c r="C26" s="62" t="str">
        <f t="shared" si="0"/>
        <v>月</v>
      </c>
      <c r="D26" s="66" t="s">
        <v>44</v>
      </c>
    </row>
    <row r="27" spans="1:4">
      <c r="A27" s="58"/>
      <c r="B27" s="62">
        <v>46511</v>
      </c>
      <c r="C27" s="62" t="str">
        <f t="shared" si="0"/>
        <v>火</v>
      </c>
      <c r="D27" s="66" t="s">
        <v>45</v>
      </c>
    </row>
    <row r="28" spans="1:4">
      <c r="A28" s="58"/>
      <c r="B28" s="62">
        <v>46512</v>
      </c>
      <c r="C28" s="62" t="str">
        <f t="shared" si="0"/>
        <v>水</v>
      </c>
      <c r="D28" s="66" t="s">
        <v>18</v>
      </c>
    </row>
    <row r="29" spans="1:4">
      <c r="A29" s="58"/>
      <c r="B29" s="62">
        <v>46587</v>
      </c>
      <c r="C29" s="62" t="str">
        <f t="shared" si="0"/>
        <v>月</v>
      </c>
      <c r="D29" s="66" t="s">
        <v>16</v>
      </c>
    </row>
    <row r="30" spans="1:4">
      <c r="A30" s="58"/>
      <c r="B30" s="62">
        <v>46610</v>
      </c>
      <c r="C30" s="62" t="str">
        <f t="shared" si="0"/>
        <v>水</v>
      </c>
      <c r="D30" s="66" t="s">
        <v>46</v>
      </c>
    </row>
    <row r="31" spans="1:4">
      <c r="A31" s="59"/>
      <c r="B31" s="62">
        <v>46650</v>
      </c>
      <c r="C31" s="62" t="str">
        <f t="shared" si="0"/>
        <v>月</v>
      </c>
      <c r="D31" s="67" t="s">
        <v>54</v>
      </c>
    </row>
    <row r="32" spans="1:4">
      <c r="A32" s="59"/>
      <c r="B32" s="62">
        <v>46653</v>
      </c>
      <c r="C32" s="62" t="str">
        <f t="shared" si="0"/>
        <v>木</v>
      </c>
      <c r="D32" s="67" t="s">
        <v>53</v>
      </c>
    </row>
    <row r="33" spans="1:4">
      <c r="A33" s="59"/>
      <c r="B33" s="64">
        <v>46671</v>
      </c>
      <c r="C33" s="62" t="str">
        <f t="shared" si="0"/>
        <v>月</v>
      </c>
      <c r="D33" s="67" t="s">
        <v>52</v>
      </c>
    </row>
    <row r="34" spans="1:4">
      <c r="A34" s="59"/>
      <c r="B34" s="62">
        <v>46694</v>
      </c>
      <c r="C34" s="62" t="str">
        <f t="shared" si="0"/>
        <v>水</v>
      </c>
      <c r="D34" s="67" t="s">
        <v>33</v>
      </c>
    </row>
    <row r="35" spans="1:4" ht="14.25">
      <c r="A35" s="60"/>
      <c r="B35" s="63">
        <v>46714</v>
      </c>
      <c r="C35" s="63" t="str">
        <f t="shared" si="0"/>
        <v>火</v>
      </c>
      <c r="D35" s="68" t="s">
        <v>51</v>
      </c>
    </row>
  </sheetData>
  <mergeCells count="2">
    <mergeCell ref="A2:A19"/>
    <mergeCell ref="A20:A35"/>
  </mergeCells>
  <phoneticPr fontId="1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★2026年版</vt:lpstr>
      <vt:lpstr>★2026年版記載例</vt:lpstr>
      <vt:lpstr>祝日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2025-09-30T07:03:07Z</dcterms:created>
  <dcterms:modified xsi:type="dcterms:W3CDTF">2025-11-17T06:37:55Z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2025-11-17T06:37:55Z</vt:filetime>
  </property>
</Properties>
</file>